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0350" activeTab="3"/>
  </bookViews>
  <sheets>
    <sheet name="应急加工产能提升项目" sheetId="1" r:id="rId1"/>
    <sheet name="粮库维修改造补助" sheetId="2" r:id="rId2"/>
    <sheet name="引粮入闽奖励项目" sheetId="3" r:id="rId3"/>
    <sheet name="分县补助表" sheetId="4" r:id="rId4"/>
  </sheets>
  <calcPr calcId="144525"/>
</workbook>
</file>

<file path=xl/sharedStrings.xml><?xml version="1.0" encoding="utf-8"?>
<sst xmlns="http://schemas.openxmlformats.org/spreadsheetml/2006/main" count="102">
  <si>
    <t>附件2</t>
  </si>
  <si>
    <t>2022年度粮食应急加工产能提升项目补助分配测算</t>
  </si>
  <si>
    <t>序号</t>
  </si>
  <si>
    <t>县（市、区）</t>
  </si>
  <si>
    <t>大米应急加工企业</t>
  </si>
  <si>
    <t>大米应急加工企业2021年（万元）</t>
  </si>
  <si>
    <t>社会责任储备量</t>
  </si>
  <si>
    <t>合计</t>
  </si>
  <si>
    <t>省/市/县级</t>
  </si>
  <si>
    <t>占比系数</t>
  </si>
  <si>
    <t>测算金额</t>
  </si>
  <si>
    <t>社会责任储备数量</t>
  </si>
  <si>
    <t>测算金额（万元）</t>
  </si>
  <si>
    <t>合    计</t>
  </si>
  <si>
    <t>三元</t>
  </si>
  <si>
    <t>福建山田乡实业有限公司</t>
  </si>
  <si>
    <t>市级</t>
  </si>
  <si>
    <t>福建振贤粮油有限公司</t>
  </si>
  <si>
    <t>省级</t>
  </si>
  <si>
    <t>永安</t>
  </si>
  <si>
    <t>永安市大丰米业有限公司</t>
  </si>
  <si>
    <t>县级</t>
  </si>
  <si>
    <t>明溪</t>
  </si>
  <si>
    <t>明溪县振南粮食加工厂</t>
  </si>
  <si>
    <t>福建柳里河生态农业有限公司</t>
  </si>
  <si>
    <t>清流</t>
  </si>
  <si>
    <t>福建省清流鸿旺工贸有限公司</t>
  </si>
  <si>
    <t>宁化</t>
  </si>
  <si>
    <t>宁化县三明客嘉丰宴米业有限公司</t>
  </si>
  <si>
    <t>宁化县米光米业有限公司</t>
  </si>
  <si>
    <t>三明河龙贡米米业股份有限公司</t>
  </si>
  <si>
    <t>大田</t>
  </si>
  <si>
    <t>福建省大田县福满仓米业有限公司</t>
  </si>
  <si>
    <t>尤溪</t>
  </si>
  <si>
    <t>尤溪县西城镇兴荣粮食加工厂</t>
  </si>
  <si>
    <t>福建省过山香米业有限公司</t>
  </si>
  <si>
    <t>尤溪县博大粮食加工厂</t>
  </si>
  <si>
    <t>沙县</t>
  </si>
  <si>
    <t>福建省沙县恒兴米业有限公司</t>
  </si>
  <si>
    <t>沙县五谷香米业有限公司</t>
  </si>
  <si>
    <t>将乐</t>
  </si>
  <si>
    <t>将乐县金圣龙粮食加工厂</t>
  </si>
  <si>
    <t>福建绿景农生态农业有限公司</t>
  </si>
  <si>
    <t>泰宁</t>
  </si>
  <si>
    <t>泰宁县新兴米业有限公司</t>
  </si>
  <si>
    <t>泰宁县金谷米业有限公司</t>
  </si>
  <si>
    <t>建宁</t>
  </si>
  <si>
    <t>建宁县五星粮食加工有限责任公司</t>
  </si>
  <si>
    <t>附件3</t>
  </si>
  <si>
    <t>2022年度储备粮库维修改造补助分配测算表</t>
  </si>
  <si>
    <t>单位</t>
  </si>
  <si>
    <t>粮库信息化建设补助（万元）</t>
  </si>
  <si>
    <t>国有仓容补助</t>
  </si>
  <si>
    <t>国有仓容投资额补助</t>
  </si>
  <si>
    <t>拟下达资金   （万元）</t>
  </si>
  <si>
    <t>国有仓容（万吨）</t>
  </si>
  <si>
    <t>分配系数</t>
  </si>
  <si>
    <t>分配金额（万元）</t>
  </si>
  <si>
    <t>总投资（万元）</t>
  </si>
  <si>
    <t>其中：2021年完成投资（万元）</t>
  </si>
  <si>
    <t>2022年申报投资（万元）</t>
  </si>
  <si>
    <t>合   计</t>
  </si>
  <si>
    <t>市粮储局</t>
  </si>
  <si>
    <t>市荆西粮食和物资储备公司</t>
  </si>
  <si>
    <t>市粮食购销公司</t>
  </si>
  <si>
    <t>市粮油贸易公司</t>
  </si>
  <si>
    <t>沙县区</t>
  </si>
  <si>
    <t>永安市</t>
  </si>
  <si>
    <t>明溪县</t>
  </si>
  <si>
    <t>清流县</t>
  </si>
  <si>
    <t>宁化县</t>
  </si>
  <si>
    <t>大田县</t>
  </si>
  <si>
    <t>尤溪县</t>
  </si>
  <si>
    <t>将乐县</t>
  </si>
  <si>
    <t>泰宁县</t>
  </si>
  <si>
    <t>建宁县</t>
  </si>
  <si>
    <t>备注:国有仓容为2021年末各地国有标准仓房仓容数据，数据来源国家粮油统计信息系统。总投资由2021年完成投资和2022年计划投资两部分构成，为今年4月份各单位上报省局的数据。粮库信息化建设市局预留全市统一设计等费用，各县（市、区）补助前期费用5万元，宁化、将乐、清流县前期建设储备粮订单收购系统，各补助10万元。</t>
  </si>
  <si>
    <t>附件1</t>
  </si>
  <si>
    <t>2022年度引粮入闽奖励项目补助分配测算表</t>
  </si>
  <si>
    <t>企业名称</t>
  </si>
  <si>
    <t>申报  类型</t>
  </si>
  <si>
    <t>采购数量（吨）</t>
  </si>
  <si>
    <t xml:space="preserve">拟奖励补助         金额    （万元）   </t>
  </si>
  <si>
    <t>稻 谷</t>
  </si>
  <si>
    <t>大 米</t>
  </si>
  <si>
    <t xml:space="preserve">小 计    </t>
  </si>
  <si>
    <t>折 前</t>
  </si>
  <si>
    <t>折 后</t>
  </si>
  <si>
    <t>合     计</t>
  </si>
  <si>
    <t>三元区</t>
  </si>
  <si>
    <t>福建省山田乡实业有限公司</t>
  </si>
  <si>
    <t>加工</t>
  </si>
  <si>
    <t xml:space="preserve">加工 </t>
  </si>
  <si>
    <t>三明闽赣粮油食品有限公司</t>
  </si>
  <si>
    <t>经营</t>
  </si>
  <si>
    <t>福建省泰宁县粮食购销有限责任公司</t>
  </si>
  <si>
    <t>附件</t>
  </si>
  <si>
    <t>2022年度粮食安全专项资金补助分配汇总表</t>
  </si>
  <si>
    <t>单位：万元</t>
  </si>
  <si>
    <t>引粮入闽奖励</t>
  </si>
  <si>
    <t>粮食应急加工产能提升项目</t>
  </si>
  <si>
    <t>储备粮库  维修改造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</si>
</sst>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b/>
      <sz val="16"/>
      <color indexed="8"/>
      <name val="方正小标宋简体"/>
      <charset val="134"/>
    </font>
    <font>
      <b/>
      <sz val="20"/>
      <color indexed="8"/>
      <name val="方正小标宋简体"/>
      <charset val="134"/>
    </font>
    <font>
      <sz val="12"/>
      <name val="宋体"/>
      <charset val="134"/>
    </font>
    <font>
      <b/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13" fillId="0" borderId="16" applyNumberFormat="0" applyAlignment="0" applyProtection="0">
      <alignment vertical="center"/>
    </xf>
    <xf numFmtId="0" fontId="28" fillId="0" borderId="16" applyNumberFormat="0" applyAlignment="0" applyProtection="0">
      <alignment vertical="center"/>
    </xf>
    <xf numFmtId="0" fontId="18" fillId="0" borderId="2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26" fillId="11" borderId="23" applyNumberFormat="0" applyAlignment="0" applyProtection="0">
      <alignment vertical="center"/>
    </xf>
    <xf numFmtId="0" fontId="19" fillId="0" borderId="1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2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97"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177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76" fontId="0" fillId="0" borderId="1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left" vertical="top" wrapText="1"/>
    </xf>
    <xf numFmtId="176" fontId="1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0" fillId="0" borderId="1" xfId="45" applyFont="1" applyFill="1" applyBorder="1" applyAlignment="1" applyProtection="1">
      <alignment horizontal="center" vertical="center" wrapText="1"/>
      <protection locked="0"/>
    </xf>
    <xf numFmtId="0" fontId="10" fillId="0" borderId="1" xfId="5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176" fontId="0" fillId="0" borderId="8" xfId="0" applyNumberForma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常规 2 2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3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workbookViewId="0">
      <selection activeCell="F16" sqref="F16"/>
    </sheetView>
  </sheetViews>
  <sheetFormatPr defaultColWidth="18.125" defaultRowHeight="13.5"/>
  <cols>
    <col min="1" max="1" width="4.375" style="2" customWidth="1"/>
    <col min="2" max="2" width="6.25" style="2" customWidth="1"/>
    <col min="3" max="3" width="22.75" style="2" customWidth="1"/>
    <col min="4" max="4" width="8.75" style="2" customWidth="1"/>
    <col min="5" max="6" width="8.125" style="2" customWidth="1"/>
    <col min="7" max="7" width="9.125" style="2" customWidth="1"/>
    <col min="8" max="8" width="8.125" style="2" customWidth="1"/>
    <col min="9" max="9" width="9.5" style="70" customWidth="1"/>
    <col min="10" max="10" width="11" style="70" customWidth="1"/>
    <col min="11" max="16371" width="18.125" style="2" customWidth="1"/>
    <col min="16372" max="16378" width="18.125" style="2"/>
  </cols>
  <sheetData>
    <row r="1" ht="33" customHeight="1" spans="1:2">
      <c r="A1" s="4" t="s">
        <v>0</v>
      </c>
      <c r="B1" s="5"/>
    </row>
    <row r="2" ht="41" customHeight="1" spans="1:10">
      <c r="A2" s="6" t="s">
        <v>1</v>
      </c>
      <c r="B2" s="6"/>
      <c r="C2" s="6"/>
      <c r="D2" s="6"/>
      <c r="E2" s="6"/>
      <c r="F2" s="6"/>
      <c r="G2" s="6"/>
      <c r="H2" s="6"/>
      <c r="I2" s="93"/>
      <c r="J2" s="93"/>
    </row>
    <row r="3" ht="30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/>
      <c r="F3" s="16"/>
      <c r="G3" s="14" t="s">
        <v>6</v>
      </c>
      <c r="H3" s="88"/>
      <c r="I3" s="94"/>
      <c r="J3" s="95" t="s">
        <v>7</v>
      </c>
    </row>
    <row r="4" s="2" customFormat="1" ht="30" customHeight="1" spans="1:10">
      <c r="A4" s="16"/>
      <c r="B4" s="16"/>
      <c r="C4" s="16"/>
      <c r="D4" s="16" t="s">
        <v>8</v>
      </c>
      <c r="E4" s="16" t="s">
        <v>9</v>
      </c>
      <c r="F4" s="16" t="s">
        <v>10</v>
      </c>
      <c r="G4" s="16" t="s">
        <v>11</v>
      </c>
      <c r="H4" s="16" t="s">
        <v>9</v>
      </c>
      <c r="I4" s="81" t="s">
        <v>12</v>
      </c>
      <c r="J4" s="96"/>
    </row>
    <row r="5" ht="30" customHeight="1" spans="1:10">
      <c r="A5" s="16" t="s">
        <v>13</v>
      </c>
      <c r="B5" s="16"/>
      <c r="C5" s="16"/>
      <c r="D5" s="16"/>
      <c r="E5" s="16">
        <v>0.65</v>
      </c>
      <c r="F5" s="16">
        <v>37</v>
      </c>
      <c r="G5" s="16">
        <v>2920</v>
      </c>
      <c r="H5" s="16">
        <v>0.35</v>
      </c>
      <c r="I5" s="81">
        <v>20</v>
      </c>
      <c r="J5" s="81">
        <f>F5+I5</f>
        <v>57</v>
      </c>
    </row>
    <row r="6" ht="30" customHeight="1" spans="1:10">
      <c r="A6" s="16">
        <v>1</v>
      </c>
      <c r="B6" s="16" t="s">
        <v>14</v>
      </c>
      <c r="C6" s="89" t="s">
        <v>15</v>
      </c>
      <c r="D6" s="9" t="s">
        <v>16</v>
      </c>
      <c r="E6" s="16"/>
      <c r="F6" s="16">
        <v>3</v>
      </c>
      <c r="G6" s="16">
        <v>370</v>
      </c>
      <c r="H6" s="16">
        <f>20/2920</f>
        <v>0.00684931506849315</v>
      </c>
      <c r="I6" s="81">
        <v>2.53</v>
      </c>
      <c r="J6" s="81">
        <f t="shared" ref="J6:J25" si="0">F6+I6</f>
        <v>5.53</v>
      </c>
    </row>
    <row r="7" ht="30" customHeight="1" spans="1:10">
      <c r="A7" s="16">
        <v>2</v>
      </c>
      <c r="B7" s="16"/>
      <c r="C7" s="89" t="s">
        <v>17</v>
      </c>
      <c r="D7" s="9" t="s">
        <v>18</v>
      </c>
      <c r="E7" s="16"/>
      <c r="F7" s="16">
        <v>6</v>
      </c>
      <c r="G7" s="16">
        <v>340</v>
      </c>
      <c r="H7" s="16">
        <f>20/2920</f>
        <v>0.00684931506849315</v>
      </c>
      <c r="I7" s="81">
        <v>2.33</v>
      </c>
      <c r="J7" s="81">
        <f>F7+I7</f>
        <v>8.33</v>
      </c>
    </row>
    <row r="8" ht="30" customHeight="1" spans="1:10">
      <c r="A8" s="16">
        <v>3</v>
      </c>
      <c r="B8" s="16" t="s">
        <v>19</v>
      </c>
      <c r="C8" s="90" t="s">
        <v>20</v>
      </c>
      <c r="D8" s="16" t="s">
        <v>21</v>
      </c>
      <c r="E8" s="16"/>
      <c r="F8" s="16">
        <v>1</v>
      </c>
      <c r="G8" s="16"/>
      <c r="H8" s="16"/>
      <c r="I8" s="81"/>
      <c r="J8" s="81">
        <f>F8+I8</f>
        <v>1</v>
      </c>
    </row>
    <row r="9" ht="30" customHeight="1" spans="1:10">
      <c r="A9" s="16">
        <v>4</v>
      </c>
      <c r="B9" s="16" t="s">
        <v>22</v>
      </c>
      <c r="C9" s="90" t="s">
        <v>23</v>
      </c>
      <c r="D9" s="16" t="s">
        <v>21</v>
      </c>
      <c r="E9" s="16"/>
      <c r="F9" s="16">
        <v>1</v>
      </c>
      <c r="G9" s="16"/>
      <c r="H9" s="16"/>
      <c r="I9" s="81"/>
      <c r="J9" s="81">
        <f>F9+I9</f>
        <v>1</v>
      </c>
    </row>
    <row r="10" ht="30" customHeight="1" spans="1:10">
      <c r="A10" s="16">
        <v>5</v>
      </c>
      <c r="B10" s="16"/>
      <c r="C10" s="90" t="s">
        <v>24</v>
      </c>
      <c r="D10" s="16" t="s">
        <v>21</v>
      </c>
      <c r="E10" s="16"/>
      <c r="F10" s="16">
        <v>1</v>
      </c>
      <c r="G10" s="16"/>
      <c r="H10" s="16"/>
      <c r="I10" s="81"/>
      <c r="J10" s="81">
        <f>F10+I10</f>
        <v>1</v>
      </c>
    </row>
    <row r="11" ht="30" customHeight="1" spans="1:10">
      <c r="A11" s="16">
        <v>6</v>
      </c>
      <c r="B11" s="16" t="s">
        <v>25</v>
      </c>
      <c r="C11" s="91" t="s">
        <v>26</v>
      </c>
      <c r="D11" s="16" t="s">
        <v>21</v>
      </c>
      <c r="E11" s="16"/>
      <c r="F11" s="16">
        <v>1</v>
      </c>
      <c r="G11" s="16"/>
      <c r="H11" s="16"/>
      <c r="I11" s="81"/>
      <c r="J11" s="81">
        <f>F11+I11</f>
        <v>1</v>
      </c>
    </row>
    <row r="12" ht="30" customHeight="1" spans="1:10">
      <c r="A12" s="16">
        <v>7</v>
      </c>
      <c r="B12" s="16" t="s">
        <v>27</v>
      </c>
      <c r="C12" s="91" t="s">
        <v>28</v>
      </c>
      <c r="D12" s="16" t="s">
        <v>21</v>
      </c>
      <c r="E12" s="16"/>
      <c r="F12" s="16">
        <v>1</v>
      </c>
      <c r="G12" s="16"/>
      <c r="H12" s="16"/>
      <c r="I12" s="81"/>
      <c r="J12" s="81">
        <f>F12+I12</f>
        <v>1</v>
      </c>
    </row>
    <row r="13" ht="30" customHeight="1" spans="1:10">
      <c r="A13" s="16">
        <v>8</v>
      </c>
      <c r="B13" s="16"/>
      <c r="C13" s="91" t="s">
        <v>29</v>
      </c>
      <c r="D13" s="16" t="s">
        <v>21</v>
      </c>
      <c r="E13" s="16"/>
      <c r="F13" s="16">
        <v>1</v>
      </c>
      <c r="G13" s="16">
        <v>80</v>
      </c>
      <c r="H13" s="16">
        <f t="shared" ref="H13:H20" si="1">20/2920</f>
        <v>0.00684931506849315</v>
      </c>
      <c r="I13" s="81">
        <v>0.55</v>
      </c>
      <c r="J13" s="81">
        <f>F13+I13</f>
        <v>1.55</v>
      </c>
    </row>
    <row r="14" ht="30" customHeight="1" spans="1:10">
      <c r="A14" s="16">
        <v>9</v>
      </c>
      <c r="B14" s="16"/>
      <c r="C14" s="91" t="s">
        <v>30</v>
      </c>
      <c r="D14" s="9" t="s">
        <v>18</v>
      </c>
      <c r="E14" s="16"/>
      <c r="F14" s="16">
        <v>6</v>
      </c>
      <c r="G14" s="16">
        <v>180</v>
      </c>
      <c r="H14" s="16">
        <f>20/2920</f>
        <v>0.00684931506849315</v>
      </c>
      <c r="I14" s="81">
        <v>1.23</v>
      </c>
      <c r="J14" s="81">
        <f>F14+I14</f>
        <v>7.23</v>
      </c>
    </row>
    <row r="15" ht="28.5" spans="1:10">
      <c r="A15" s="16">
        <v>10</v>
      </c>
      <c r="B15" s="16" t="s">
        <v>31</v>
      </c>
      <c r="C15" s="92" t="s">
        <v>32</v>
      </c>
      <c r="D15" s="16" t="s">
        <v>21</v>
      </c>
      <c r="E15" s="16"/>
      <c r="F15" s="16">
        <v>1</v>
      </c>
      <c r="G15" s="16"/>
      <c r="H15" s="16"/>
      <c r="I15" s="81"/>
      <c r="J15" s="81">
        <f>F15+I15</f>
        <v>1</v>
      </c>
    </row>
    <row r="16" ht="30" customHeight="1" spans="1:10">
      <c r="A16" s="16">
        <v>11</v>
      </c>
      <c r="B16" s="16" t="s">
        <v>33</v>
      </c>
      <c r="C16" s="90" t="s">
        <v>34</v>
      </c>
      <c r="D16" s="16" t="s">
        <v>21</v>
      </c>
      <c r="E16" s="16"/>
      <c r="F16" s="16">
        <v>1</v>
      </c>
      <c r="G16" s="16">
        <v>160</v>
      </c>
      <c r="H16" s="16">
        <f>20/2920</f>
        <v>0.00684931506849315</v>
      </c>
      <c r="I16" s="81">
        <v>1.1</v>
      </c>
      <c r="J16" s="81">
        <f>F16+I16</f>
        <v>2.1</v>
      </c>
    </row>
    <row r="17" ht="30" customHeight="1" spans="1:10">
      <c r="A17" s="16">
        <v>12</v>
      </c>
      <c r="B17" s="16"/>
      <c r="C17" s="90" t="s">
        <v>35</v>
      </c>
      <c r="D17" s="16" t="s">
        <v>21</v>
      </c>
      <c r="E17" s="16"/>
      <c r="F17" s="16">
        <v>1</v>
      </c>
      <c r="G17" s="16">
        <v>200</v>
      </c>
      <c r="H17" s="16">
        <f>20/2920</f>
        <v>0.00684931506849315</v>
      </c>
      <c r="I17" s="81">
        <v>1.37</v>
      </c>
      <c r="J17" s="81">
        <f>F17+I17</f>
        <v>2.37</v>
      </c>
    </row>
    <row r="18" ht="30" customHeight="1" spans="1:10">
      <c r="A18" s="16">
        <v>13</v>
      </c>
      <c r="B18" s="16"/>
      <c r="C18" s="90" t="s">
        <v>36</v>
      </c>
      <c r="D18" s="16" t="s">
        <v>21</v>
      </c>
      <c r="E18" s="16"/>
      <c r="F18" s="16">
        <v>1</v>
      </c>
      <c r="G18" s="16">
        <v>90</v>
      </c>
      <c r="H18" s="16">
        <f>20/2920</f>
        <v>0.00684931506849315</v>
      </c>
      <c r="I18" s="81">
        <v>0.62</v>
      </c>
      <c r="J18" s="81">
        <f>F18+I18</f>
        <v>1.62</v>
      </c>
    </row>
    <row r="19" ht="30" customHeight="1" spans="1:10">
      <c r="A19" s="16">
        <v>14</v>
      </c>
      <c r="B19" s="16" t="s">
        <v>37</v>
      </c>
      <c r="C19" s="90" t="s">
        <v>38</v>
      </c>
      <c r="D19" s="9" t="s">
        <v>18</v>
      </c>
      <c r="E19" s="16"/>
      <c r="F19" s="16">
        <v>6</v>
      </c>
      <c r="G19" s="16">
        <v>860</v>
      </c>
      <c r="H19" s="16">
        <f>20/2920</f>
        <v>0.00684931506849315</v>
      </c>
      <c r="I19" s="81">
        <v>5.89</v>
      </c>
      <c r="J19" s="81">
        <f>F19+I19</f>
        <v>11.89</v>
      </c>
    </row>
    <row r="20" ht="30" customHeight="1" spans="1:10">
      <c r="A20" s="16">
        <v>15</v>
      </c>
      <c r="B20" s="16"/>
      <c r="C20" s="90" t="s">
        <v>39</v>
      </c>
      <c r="D20" s="16" t="s">
        <v>21</v>
      </c>
      <c r="E20" s="16"/>
      <c r="F20" s="16">
        <v>1</v>
      </c>
      <c r="G20" s="16">
        <v>300</v>
      </c>
      <c r="H20" s="16">
        <f>20/2920</f>
        <v>0.00684931506849315</v>
      </c>
      <c r="I20" s="81">
        <v>2.05</v>
      </c>
      <c r="J20" s="81">
        <f>F20+I20</f>
        <v>3.05</v>
      </c>
    </row>
    <row r="21" ht="30" customHeight="1" spans="1:10">
      <c r="A21" s="16">
        <v>16</v>
      </c>
      <c r="B21" s="16" t="s">
        <v>40</v>
      </c>
      <c r="C21" s="90" t="s">
        <v>41</v>
      </c>
      <c r="D21" s="16" t="s">
        <v>21</v>
      </c>
      <c r="E21" s="16"/>
      <c r="F21" s="16">
        <v>1</v>
      </c>
      <c r="G21" s="16"/>
      <c r="H21" s="16"/>
      <c r="I21" s="81"/>
      <c r="J21" s="81">
        <f>F21+I21</f>
        <v>1</v>
      </c>
    </row>
    <row r="22" ht="30" customHeight="1" spans="1:10">
      <c r="A22" s="16">
        <v>17</v>
      </c>
      <c r="B22" s="16"/>
      <c r="C22" s="90" t="s">
        <v>42</v>
      </c>
      <c r="D22" s="16" t="s">
        <v>21</v>
      </c>
      <c r="E22" s="16"/>
      <c r="F22" s="16">
        <v>1</v>
      </c>
      <c r="G22" s="16"/>
      <c r="H22" s="16"/>
      <c r="I22" s="81"/>
      <c r="J22" s="81">
        <f>F22+I22</f>
        <v>1</v>
      </c>
    </row>
    <row r="23" ht="30" customHeight="1" spans="1:10">
      <c r="A23" s="16">
        <v>18</v>
      </c>
      <c r="B23" s="16" t="s">
        <v>43</v>
      </c>
      <c r="C23" s="90" t="s">
        <v>44</v>
      </c>
      <c r="D23" s="16" t="s">
        <v>21</v>
      </c>
      <c r="E23" s="16"/>
      <c r="F23" s="16">
        <v>1</v>
      </c>
      <c r="G23" s="16">
        <v>200</v>
      </c>
      <c r="H23" s="16">
        <f>20/2920</f>
        <v>0.00684931506849315</v>
      </c>
      <c r="I23" s="81">
        <v>1.37</v>
      </c>
      <c r="J23" s="81">
        <f>F23+I23</f>
        <v>2.37</v>
      </c>
    </row>
    <row r="24" ht="30" customHeight="1" spans="1:10">
      <c r="A24" s="16">
        <v>19</v>
      </c>
      <c r="B24" s="16"/>
      <c r="C24" s="90" t="s">
        <v>45</v>
      </c>
      <c r="D24" s="16" t="s">
        <v>21</v>
      </c>
      <c r="E24" s="16"/>
      <c r="F24" s="16">
        <v>1</v>
      </c>
      <c r="G24" s="16">
        <v>140</v>
      </c>
      <c r="H24" s="16">
        <f>20/2920</f>
        <v>0.00684931506849315</v>
      </c>
      <c r="I24" s="81">
        <v>0.96</v>
      </c>
      <c r="J24" s="81">
        <f>F24+I24</f>
        <v>1.96</v>
      </c>
    </row>
    <row r="25" ht="30" customHeight="1" spans="1:10">
      <c r="A25" s="16">
        <v>20</v>
      </c>
      <c r="B25" s="16" t="s">
        <v>46</v>
      </c>
      <c r="C25" s="90" t="s">
        <v>47</v>
      </c>
      <c r="D25" s="16" t="s">
        <v>21</v>
      </c>
      <c r="E25" s="16"/>
      <c r="F25" s="16">
        <v>1</v>
      </c>
      <c r="G25" s="16"/>
      <c r="H25" s="16"/>
      <c r="I25" s="81"/>
      <c r="J25" s="81">
        <f>F25+I25</f>
        <v>1</v>
      </c>
    </row>
    <row r="26" ht="30" customHeight="1"/>
    <row r="27" ht="30" customHeight="1"/>
  </sheetData>
  <mergeCells count="16">
    <mergeCell ref="A1:B1"/>
    <mergeCell ref="A2:J2"/>
    <mergeCell ref="D3:F3"/>
    <mergeCell ref="G3:I3"/>
    <mergeCell ref="A5:C5"/>
    <mergeCell ref="A3:A4"/>
    <mergeCell ref="B3:B4"/>
    <mergeCell ref="B6:B7"/>
    <mergeCell ref="B9:B10"/>
    <mergeCell ref="B12:B14"/>
    <mergeCell ref="B16:B18"/>
    <mergeCell ref="B19:B20"/>
    <mergeCell ref="B21:B22"/>
    <mergeCell ref="B23:B24"/>
    <mergeCell ref="C3:C4"/>
    <mergeCell ref="J3:J4"/>
  </mergeCells>
  <pageMargins left="0.751388888888889" right="0.751388888888889" top="1" bottom="1" header="0.511805555555556" footer="0.511805555555556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2"/>
  <sheetViews>
    <sheetView workbookViewId="0">
      <selection activeCell="A1" sqref="A1:B1"/>
    </sheetView>
  </sheetViews>
  <sheetFormatPr defaultColWidth="9" defaultRowHeight="13.5"/>
  <cols>
    <col min="1" max="1" width="5.125" style="2" customWidth="1"/>
    <col min="2" max="2" width="15" style="2" customWidth="1"/>
    <col min="3" max="3" width="7.5" style="2" customWidth="1"/>
    <col min="4" max="4" width="10.125" style="2" customWidth="1"/>
    <col min="5" max="5" width="10.125" style="70" customWidth="1"/>
    <col min="6" max="6" width="10.125" style="2" customWidth="1"/>
    <col min="7" max="7" width="8.875" style="2" customWidth="1"/>
    <col min="8" max="8" width="11.5" style="2" customWidth="1"/>
    <col min="9" max="9" width="10.75" style="2" customWidth="1"/>
    <col min="10" max="10" width="10" style="70" customWidth="1"/>
    <col min="11" max="11" width="8.875" style="70" customWidth="1"/>
    <col min="12" max="12" width="12.625" style="70" customWidth="1"/>
    <col min="13" max="16" width="9" style="2"/>
    <col min="17" max="16384" width="9" style="3"/>
  </cols>
  <sheetData>
    <row r="1" ht="35" customHeight="1" spans="1:2">
      <c r="A1" s="4" t="s">
        <v>48</v>
      </c>
      <c r="B1" s="5"/>
    </row>
    <row r="2" ht="56" customHeight="1" spans="1:12">
      <c r="A2" s="71" t="s">
        <v>49</v>
      </c>
      <c r="B2" s="71"/>
      <c r="C2" s="71"/>
      <c r="D2" s="71"/>
      <c r="E2" s="72"/>
      <c r="F2" s="71"/>
      <c r="G2" s="71"/>
      <c r="H2" s="71"/>
      <c r="I2" s="71"/>
      <c r="J2" s="72"/>
      <c r="K2" s="71"/>
      <c r="L2" s="71"/>
    </row>
    <row r="3" s="69" customFormat="1" ht="51" customHeight="1" spans="1:16">
      <c r="A3" s="9" t="s">
        <v>2</v>
      </c>
      <c r="B3" s="10" t="s">
        <v>50</v>
      </c>
      <c r="C3" s="9" t="s">
        <v>51</v>
      </c>
      <c r="D3" s="11" t="s">
        <v>52</v>
      </c>
      <c r="E3" s="73"/>
      <c r="F3" s="74"/>
      <c r="G3" s="11" t="s">
        <v>53</v>
      </c>
      <c r="H3" s="75"/>
      <c r="I3" s="75"/>
      <c r="J3" s="75"/>
      <c r="K3" s="74"/>
      <c r="L3" s="83" t="s">
        <v>54</v>
      </c>
      <c r="M3" s="84"/>
      <c r="N3" s="84"/>
      <c r="O3" s="84"/>
      <c r="P3" s="84"/>
    </row>
    <row r="4" s="69" customFormat="1" ht="51" customHeight="1" spans="1:16">
      <c r="A4" s="9"/>
      <c r="B4" s="10"/>
      <c r="C4" s="10"/>
      <c r="D4" s="9" t="s">
        <v>55</v>
      </c>
      <c r="E4" s="76" t="s">
        <v>56</v>
      </c>
      <c r="F4" s="9" t="s">
        <v>57</v>
      </c>
      <c r="G4" s="74" t="s">
        <v>58</v>
      </c>
      <c r="H4" s="9"/>
      <c r="I4" s="10"/>
      <c r="J4" s="76" t="s">
        <v>56</v>
      </c>
      <c r="K4" s="76" t="s">
        <v>57</v>
      </c>
      <c r="L4" s="85"/>
      <c r="M4" s="84"/>
      <c r="N4" s="84"/>
      <c r="O4" s="84"/>
      <c r="P4" s="84"/>
    </row>
    <row r="5" s="69" customFormat="1" ht="51" customHeight="1" spans="1:16">
      <c r="A5" s="9"/>
      <c r="B5" s="10"/>
      <c r="C5" s="10"/>
      <c r="D5" s="9"/>
      <c r="E5" s="76"/>
      <c r="F5" s="9"/>
      <c r="G5" s="77"/>
      <c r="H5" s="78" t="s">
        <v>59</v>
      </c>
      <c r="I5" s="86" t="s">
        <v>60</v>
      </c>
      <c r="J5" s="76"/>
      <c r="K5" s="76"/>
      <c r="L5" s="87"/>
      <c r="M5" s="84"/>
      <c r="N5" s="84"/>
      <c r="O5" s="84"/>
      <c r="P5" s="84"/>
    </row>
    <row r="6" ht="33" customHeight="1" spans="1:12">
      <c r="A6" s="12" t="s">
        <v>61</v>
      </c>
      <c r="B6" s="13"/>
      <c r="C6" s="79">
        <f>SUM(C7:C20)</f>
        <v>130</v>
      </c>
      <c r="D6" s="79">
        <f t="shared" ref="D6:I6" si="0">SUM(D8:D20)</f>
        <v>64.46</v>
      </c>
      <c r="E6" s="80">
        <v>1</v>
      </c>
      <c r="F6" s="79">
        <v>100</v>
      </c>
      <c r="G6" s="79">
        <f>SUM(G8:G20)</f>
        <v>4728.26</v>
      </c>
      <c r="H6" s="79">
        <f>SUM(H8:H20)</f>
        <v>527.57</v>
      </c>
      <c r="I6" s="79">
        <f>SUM(I8:I20)</f>
        <v>4200.69</v>
      </c>
      <c r="J6" s="80">
        <v>1</v>
      </c>
      <c r="K6" s="80">
        <v>100</v>
      </c>
      <c r="L6" s="80">
        <f>SUM(L7:L20)</f>
        <v>330</v>
      </c>
    </row>
    <row r="7" ht="42" customHeight="1" spans="1:12">
      <c r="A7" s="16">
        <v>1</v>
      </c>
      <c r="B7" s="16" t="s">
        <v>62</v>
      </c>
      <c r="C7" s="16">
        <v>35</v>
      </c>
      <c r="D7" s="16"/>
      <c r="E7" s="81"/>
      <c r="F7" s="16"/>
      <c r="G7" s="16"/>
      <c r="H7" s="16"/>
      <c r="I7" s="16"/>
      <c r="J7" s="81"/>
      <c r="K7" s="81"/>
      <c r="L7" s="81">
        <v>35</v>
      </c>
    </row>
    <row r="8" ht="34" customHeight="1" spans="1:12">
      <c r="A8" s="16">
        <v>2</v>
      </c>
      <c r="B8" s="16" t="s">
        <v>63</v>
      </c>
      <c r="C8" s="16">
        <v>5</v>
      </c>
      <c r="D8" s="16">
        <v>6.17</v>
      </c>
      <c r="E8" s="81">
        <f>D8/D6</f>
        <v>0.0957182748991623</v>
      </c>
      <c r="F8" s="16">
        <v>9.57</v>
      </c>
      <c r="G8" s="16">
        <f>H8+I8</f>
        <v>34.8</v>
      </c>
      <c r="H8" s="16"/>
      <c r="I8" s="16">
        <v>34.8</v>
      </c>
      <c r="J8" s="81">
        <f>G8/4728.26</f>
        <v>0.00736000135356347</v>
      </c>
      <c r="K8" s="81">
        <v>1</v>
      </c>
      <c r="L8" s="81">
        <f>K8+C8+F8</f>
        <v>15.57</v>
      </c>
    </row>
    <row r="9" ht="34" customHeight="1" spans="1:12">
      <c r="A9" s="16">
        <v>3</v>
      </c>
      <c r="B9" s="16" t="s">
        <v>64</v>
      </c>
      <c r="C9" s="16">
        <v>5</v>
      </c>
      <c r="D9" s="16">
        <v>4.31</v>
      </c>
      <c r="E9" s="81">
        <f>D9/D6</f>
        <v>0.0668631709587341</v>
      </c>
      <c r="F9" s="16">
        <v>6.69</v>
      </c>
      <c r="G9" s="16">
        <f t="shared" ref="G9:G20" si="1">H9+I9</f>
        <v>36.36</v>
      </c>
      <c r="H9" s="16">
        <v>6.36</v>
      </c>
      <c r="I9" s="16">
        <v>30</v>
      </c>
      <c r="J9" s="81">
        <f>G9/4728.26</f>
        <v>0.00768993244872321</v>
      </c>
      <c r="K9" s="81">
        <v>1</v>
      </c>
      <c r="L9" s="81">
        <f t="shared" ref="L9:L20" si="2">K9+C9+F9</f>
        <v>12.69</v>
      </c>
    </row>
    <row r="10" ht="34" customHeight="1" spans="1:12">
      <c r="A10" s="16">
        <v>4</v>
      </c>
      <c r="B10" s="16" t="s">
        <v>65</v>
      </c>
      <c r="C10" s="16">
        <v>5</v>
      </c>
      <c r="D10" s="16">
        <v>2.7</v>
      </c>
      <c r="E10" s="81">
        <f>D10/D6</f>
        <v>0.0418864412038474</v>
      </c>
      <c r="F10" s="16">
        <v>4.18</v>
      </c>
      <c r="G10" s="16">
        <f>H10+I10</f>
        <v>0</v>
      </c>
      <c r="H10" s="16"/>
      <c r="I10" s="16"/>
      <c r="J10" s="81">
        <f t="shared" ref="J10:J20" si="3">G10/4728.26</f>
        <v>0</v>
      </c>
      <c r="K10" s="81">
        <f>100*J10</f>
        <v>0</v>
      </c>
      <c r="L10" s="81">
        <f>K10+C10+F10</f>
        <v>9.18</v>
      </c>
    </row>
    <row r="11" ht="34" customHeight="1" spans="1:12">
      <c r="A11" s="16">
        <v>5</v>
      </c>
      <c r="B11" s="16" t="s">
        <v>66</v>
      </c>
      <c r="C11" s="16">
        <v>5</v>
      </c>
      <c r="D11" s="16">
        <v>6.71</v>
      </c>
      <c r="E11" s="81">
        <f>D11/D6</f>
        <v>0.104095563139932</v>
      </c>
      <c r="F11" s="16">
        <v>10.41</v>
      </c>
      <c r="G11" s="16">
        <f>H11+I11</f>
        <v>0</v>
      </c>
      <c r="H11" s="16"/>
      <c r="I11" s="16"/>
      <c r="J11" s="81">
        <f>G11/4728.26</f>
        <v>0</v>
      </c>
      <c r="K11" s="81">
        <f>100*J11</f>
        <v>0</v>
      </c>
      <c r="L11" s="81">
        <f>K11+C11+F11</f>
        <v>15.41</v>
      </c>
    </row>
    <row r="12" ht="34" customHeight="1" spans="1:12">
      <c r="A12" s="16">
        <v>6</v>
      </c>
      <c r="B12" s="16" t="s">
        <v>67</v>
      </c>
      <c r="C12" s="16">
        <v>5</v>
      </c>
      <c r="D12" s="16">
        <v>3.97</v>
      </c>
      <c r="E12" s="81">
        <f>D12/D6</f>
        <v>0.0615885820663978</v>
      </c>
      <c r="F12" s="16">
        <v>6.15</v>
      </c>
      <c r="G12" s="16">
        <f>H12+I12</f>
        <v>1125</v>
      </c>
      <c r="H12" s="16">
        <v>25</v>
      </c>
      <c r="I12" s="16">
        <v>1100</v>
      </c>
      <c r="J12" s="81">
        <f>G12/4728.26</f>
        <v>0.237931078240198</v>
      </c>
      <c r="K12" s="81">
        <v>24</v>
      </c>
      <c r="L12" s="81">
        <f>K12+C12+F12</f>
        <v>35.15</v>
      </c>
    </row>
    <row r="13" ht="34" customHeight="1" spans="1:12">
      <c r="A13" s="16">
        <v>7</v>
      </c>
      <c r="B13" s="16" t="s">
        <v>68</v>
      </c>
      <c r="C13" s="16">
        <v>5</v>
      </c>
      <c r="D13" s="16">
        <v>4.82</v>
      </c>
      <c r="E13" s="81">
        <f>D13/D6</f>
        <v>0.0747750542972386</v>
      </c>
      <c r="F13" s="16">
        <v>7.48</v>
      </c>
      <c r="G13" s="16">
        <f>H13+I13</f>
        <v>119.29</v>
      </c>
      <c r="H13" s="16">
        <v>0.99</v>
      </c>
      <c r="I13" s="16">
        <v>118.3</v>
      </c>
      <c r="J13" s="81">
        <f>G13/4728.26</f>
        <v>0.0252291540651318</v>
      </c>
      <c r="K13" s="81">
        <v>3</v>
      </c>
      <c r="L13" s="81">
        <f>K13+C13+F13</f>
        <v>15.48</v>
      </c>
    </row>
    <row r="14" ht="34" customHeight="1" spans="1:12">
      <c r="A14" s="16">
        <v>8</v>
      </c>
      <c r="B14" s="16" t="s">
        <v>69</v>
      </c>
      <c r="C14" s="16">
        <v>15</v>
      </c>
      <c r="D14" s="16">
        <v>2.37</v>
      </c>
      <c r="E14" s="81">
        <f>D14/D6</f>
        <v>0.0367669872789327</v>
      </c>
      <c r="F14" s="16">
        <v>3.67</v>
      </c>
      <c r="G14" s="16">
        <f>H14+I14</f>
        <v>113.23</v>
      </c>
      <c r="H14" s="16">
        <v>9.23</v>
      </c>
      <c r="I14" s="16">
        <v>104</v>
      </c>
      <c r="J14" s="81">
        <f>G14/4728.26</f>
        <v>0.0239474986570112</v>
      </c>
      <c r="K14" s="81">
        <v>2</v>
      </c>
      <c r="L14" s="81">
        <f>K14+C14+F14</f>
        <v>20.67</v>
      </c>
    </row>
    <row r="15" ht="34" customHeight="1" spans="1:12">
      <c r="A15" s="16">
        <v>9</v>
      </c>
      <c r="B15" s="16" t="s">
        <v>70</v>
      </c>
      <c r="C15" s="16">
        <v>15</v>
      </c>
      <c r="D15" s="16">
        <v>9.88</v>
      </c>
      <c r="E15" s="81">
        <f>D15/D6</f>
        <v>0.153273347812597</v>
      </c>
      <c r="F15" s="16">
        <v>15.33</v>
      </c>
      <c r="G15" s="16">
        <f>H15+I15</f>
        <v>1510.53</v>
      </c>
      <c r="H15" s="16">
        <v>156.53</v>
      </c>
      <c r="I15" s="16">
        <v>1354</v>
      </c>
      <c r="J15" s="81">
        <f>G15/4728.26</f>
        <v>0.319468472545926</v>
      </c>
      <c r="K15" s="81">
        <v>32</v>
      </c>
      <c r="L15" s="81">
        <f>K15+C15+F15</f>
        <v>62.33</v>
      </c>
    </row>
    <row r="16" ht="34" customHeight="1" spans="1:12">
      <c r="A16" s="16">
        <v>10</v>
      </c>
      <c r="B16" s="16" t="s">
        <v>71</v>
      </c>
      <c r="C16" s="16">
        <v>5</v>
      </c>
      <c r="D16" s="16">
        <v>3.34</v>
      </c>
      <c r="E16" s="81">
        <f>D16/D6</f>
        <v>0.0518150791188334</v>
      </c>
      <c r="F16" s="16">
        <v>5.18</v>
      </c>
      <c r="G16" s="16">
        <f>H16+I16</f>
        <v>581.18</v>
      </c>
      <c r="H16" s="16">
        <v>41.18</v>
      </c>
      <c r="I16" s="16">
        <v>540</v>
      </c>
      <c r="J16" s="81">
        <f>G16/4728.26</f>
        <v>0.122916252490345</v>
      </c>
      <c r="K16" s="81">
        <v>12</v>
      </c>
      <c r="L16" s="81">
        <f>K16+C16+F16</f>
        <v>22.18</v>
      </c>
    </row>
    <row r="17" ht="34" customHeight="1" spans="1:12">
      <c r="A17" s="16">
        <v>11</v>
      </c>
      <c r="B17" s="16" t="s">
        <v>72</v>
      </c>
      <c r="C17" s="16">
        <v>5</v>
      </c>
      <c r="D17" s="16">
        <v>6.3</v>
      </c>
      <c r="E17" s="81">
        <f>D17/D6</f>
        <v>0.0977350294756438</v>
      </c>
      <c r="F17" s="16">
        <v>9.77</v>
      </c>
      <c r="G17" s="16">
        <f>H17+I17</f>
        <v>110.3</v>
      </c>
      <c r="H17" s="16">
        <v>11.71</v>
      </c>
      <c r="I17" s="16">
        <v>98.59</v>
      </c>
      <c r="J17" s="81">
        <f>G17/4728.26</f>
        <v>0.0233278203821279</v>
      </c>
      <c r="K17" s="81">
        <v>2</v>
      </c>
      <c r="L17" s="81">
        <f>K17+C17+F17</f>
        <v>16.77</v>
      </c>
    </row>
    <row r="18" ht="34" customHeight="1" spans="1:12">
      <c r="A18" s="16">
        <v>12</v>
      </c>
      <c r="B18" s="16" t="s">
        <v>73</v>
      </c>
      <c r="C18" s="16">
        <v>15</v>
      </c>
      <c r="D18" s="16">
        <v>2.85</v>
      </c>
      <c r="E18" s="81">
        <f>D18/D6</f>
        <v>0.0442134657151722</v>
      </c>
      <c r="F18" s="16">
        <v>4.42</v>
      </c>
      <c r="G18" s="16">
        <f>H18+I18</f>
        <v>181</v>
      </c>
      <c r="H18" s="16"/>
      <c r="I18" s="16">
        <v>181</v>
      </c>
      <c r="J18" s="81">
        <f>G18/4728.26</f>
        <v>0.0382804668102008</v>
      </c>
      <c r="K18" s="81">
        <v>4</v>
      </c>
      <c r="L18" s="81">
        <f>K18+C18+F18</f>
        <v>23.42</v>
      </c>
    </row>
    <row r="19" ht="34" customHeight="1" spans="1:12">
      <c r="A19" s="16">
        <v>13</v>
      </c>
      <c r="B19" s="16" t="s">
        <v>74</v>
      </c>
      <c r="C19" s="16">
        <v>5</v>
      </c>
      <c r="D19" s="16">
        <v>5.95</v>
      </c>
      <c r="E19" s="81">
        <f>D19/D6</f>
        <v>0.0923053056158858</v>
      </c>
      <c r="F19" s="16">
        <v>9.23</v>
      </c>
      <c r="G19" s="16">
        <f>H19+I19</f>
        <v>151.77</v>
      </c>
      <c r="H19" s="16">
        <v>31.77</v>
      </c>
      <c r="I19" s="16">
        <v>120</v>
      </c>
      <c r="J19" s="81">
        <f>G19/4728.26</f>
        <v>0.032098488661791</v>
      </c>
      <c r="K19" s="81">
        <v>3</v>
      </c>
      <c r="L19" s="81">
        <f>K19+C19+F19</f>
        <v>17.23</v>
      </c>
    </row>
    <row r="20" ht="34" customHeight="1" spans="1:12">
      <c r="A20" s="16">
        <v>14</v>
      </c>
      <c r="B20" s="16" t="s">
        <v>75</v>
      </c>
      <c r="C20" s="16">
        <v>5</v>
      </c>
      <c r="D20" s="16">
        <v>5.09</v>
      </c>
      <c r="E20" s="81">
        <f>D20/D6</f>
        <v>0.0789636984176233</v>
      </c>
      <c r="F20" s="16">
        <v>7.92</v>
      </c>
      <c r="G20" s="16">
        <f>H20+I20</f>
        <v>764.8</v>
      </c>
      <c r="H20" s="16">
        <v>244.8</v>
      </c>
      <c r="I20" s="16">
        <v>520</v>
      </c>
      <c r="J20" s="81">
        <f>G20/4728.26</f>
        <v>0.161750834344981</v>
      </c>
      <c r="K20" s="81">
        <v>16</v>
      </c>
      <c r="L20" s="81">
        <f>K20+C20+F20</f>
        <v>28.92</v>
      </c>
    </row>
    <row r="22" ht="52" customHeight="1" spans="1:12">
      <c r="A22" s="20" t="s">
        <v>76</v>
      </c>
      <c r="B22" s="20"/>
      <c r="C22" s="20"/>
      <c r="D22" s="20"/>
      <c r="E22" s="82"/>
      <c r="F22" s="20"/>
      <c r="G22" s="20"/>
      <c r="H22" s="20"/>
      <c r="I22" s="20"/>
      <c r="J22" s="82"/>
      <c r="K22" s="20"/>
      <c r="L22" s="20"/>
    </row>
  </sheetData>
  <mergeCells count="16">
    <mergeCell ref="A1:B1"/>
    <mergeCell ref="A2:L2"/>
    <mergeCell ref="D3:F3"/>
    <mergeCell ref="G3:K3"/>
    <mergeCell ref="G4:I4"/>
    <mergeCell ref="A6:B6"/>
    <mergeCell ref="A22:L22"/>
    <mergeCell ref="A3:A5"/>
    <mergeCell ref="B3:B5"/>
    <mergeCell ref="C3:C5"/>
    <mergeCell ref="D4:D5"/>
    <mergeCell ref="E4:E5"/>
    <mergeCell ref="F4:F5"/>
    <mergeCell ref="J4:J5"/>
    <mergeCell ref="K4:K5"/>
    <mergeCell ref="L3:L5"/>
  </mergeCells>
  <pageMargins left="0.751388888888889" right="0.751388888888889" top="1" bottom="1" header="0.511805555555556" footer="0.511805555555556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A1:B1"/>
    </sheetView>
  </sheetViews>
  <sheetFormatPr defaultColWidth="9" defaultRowHeight="14.25"/>
  <cols>
    <col min="1" max="1" width="4.5" style="22" customWidth="1"/>
    <col min="2" max="2" width="6.75" style="22" customWidth="1"/>
    <col min="3" max="3" width="21.625" style="23" customWidth="1"/>
    <col min="4" max="4" width="7" style="22" customWidth="1"/>
    <col min="5" max="5" width="8.5" style="24" customWidth="1"/>
    <col min="6" max="6" width="9.375" style="24" customWidth="1"/>
    <col min="7" max="7" width="8.375" style="24" customWidth="1"/>
    <col min="8" max="8" width="9.125" style="24" customWidth="1"/>
    <col min="9" max="9" width="11.25" style="25" customWidth="1"/>
    <col min="10" max="16384" width="9" style="22"/>
  </cols>
  <sheetData>
    <row r="1" ht="30" customHeight="1" spans="1:2">
      <c r="A1" s="4" t="s">
        <v>77</v>
      </c>
      <c r="B1" s="5"/>
    </row>
    <row r="2" s="22" customFormat="1" ht="51" customHeight="1" spans="1:9">
      <c r="A2" s="26" t="s">
        <v>78</v>
      </c>
      <c r="B2" s="26"/>
      <c r="C2" s="27"/>
      <c r="D2" s="26"/>
      <c r="E2" s="28"/>
      <c r="F2" s="28"/>
      <c r="G2" s="28"/>
      <c r="H2" s="28"/>
      <c r="I2" s="62"/>
    </row>
    <row r="3" s="22" customFormat="1" ht="39" customHeight="1" spans="1:9">
      <c r="A3" s="29" t="s">
        <v>2</v>
      </c>
      <c r="B3" s="30" t="s">
        <v>3</v>
      </c>
      <c r="C3" s="31" t="s">
        <v>79</v>
      </c>
      <c r="D3" s="32" t="s">
        <v>80</v>
      </c>
      <c r="E3" s="33" t="s">
        <v>81</v>
      </c>
      <c r="F3" s="34"/>
      <c r="G3" s="34"/>
      <c r="H3" s="35"/>
      <c r="I3" s="63" t="s">
        <v>82</v>
      </c>
    </row>
    <row r="4" s="22" customFormat="1" ht="30" customHeight="1" spans="1:9">
      <c r="A4" s="29"/>
      <c r="B4" s="36"/>
      <c r="C4" s="31"/>
      <c r="D4" s="37"/>
      <c r="E4" s="38" t="s">
        <v>83</v>
      </c>
      <c r="F4" s="38" t="s">
        <v>84</v>
      </c>
      <c r="G4" s="33"/>
      <c r="H4" s="39" t="s">
        <v>85</v>
      </c>
      <c r="I4" s="63"/>
    </row>
    <row r="5" s="22" customFormat="1" ht="28" customHeight="1" spans="1:9">
      <c r="A5" s="40"/>
      <c r="B5" s="36"/>
      <c r="C5" s="30"/>
      <c r="D5" s="41"/>
      <c r="E5" s="42"/>
      <c r="F5" s="42" t="s">
        <v>86</v>
      </c>
      <c r="G5" s="43" t="s">
        <v>87</v>
      </c>
      <c r="H5" s="44"/>
      <c r="I5" s="64"/>
    </row>
    <row r="6" s="22" customFormat="1" ht="38" customHeight="1" spans="1:9">
      <c r="A6" s="45" t="s">
        <v>88</v>
      </c>
      <c r="B6" s="46"/>
      <c r="C6" s="46"/>
      <c r="D6" s="47"/>
      <c r="E6" s="48">
        <f t="shared" ref="E6:I6" si="0">SUM(E7:E12)</f>
        <v>21951.51</v>
      </c>
      <c r="F6" s="48">
        <f>SUM(F7:F12)</f>
        <v>8370.01</v>
      </c>
      <c r="G6" s="48">
        <f>SUM(G7:G12)</f>
        <v>11957.1571428571</v>
      </c>
      <c r="H6" s="48">
        <f>SUM(H7:H12)</f>
        <v>33908.6671428571</v>
      </c>
      <c r="I6" s="65">
        <f>SUM(I7:I12)</f>
        <v>137</v>
      </c>
    </row>
    <row r="7" s="22" customFormat="1" ht="45" customHeight="1" spans="1:9">
      <c r="A7" s="29">
        <v>1</v>
      </c>
      <c r="B7" s="49" t="s">
        <v>89</v>
      </c>
      <c r="C7" s="50" t="s">
        <v>90</v>
      </c>
      <c r="D7" s="51" t="s">
        <v>91</v>
      </c>
      <c r="E7" s="52"/>
      <c r="F7" s="52">
        <v>4110.41</v>
      </c>
      <c r="G7" s="53">
        <f t="shared" ref="G7:G11" si="1">F7/0.7</f>
        <v>5872.01428571429</v>
      </c>
      <c r="H7" s="52">
        <f t="shared" ref="H7:H12" si="2">E7+G7</f>
        <v>5872.01428571429</v>
      </c>
      <c r="I7" s="66">
        <v>23.72</v>
      </c>
    </row>
    <row r="8" s="22" customFormat="1" ht="48" customHeight="1" spans="1:9">
      <c r="A8" s="29">
        <v>2</v>
      </c>
      <c r="B8" s="49" t="s">
        <v>89</v>
      </c>
      <c r="C8" s="50" t="s">
        <v>17</v>
      </c>
      <c r="D8" s="51" t="s">
        <v>91</v>
      </c>
      <c r="E8" s="52">
        <v>193</v>
      </c>
      <c r="F8" s="52">
        <v>2637</v>
      </c>
      <c r="G8" s="53">
        <f>F8/0.7</f>
        <v>3767.14285714286</v>
      </c>
      <c r="H8" s="52">
        <f>E8+G8</f>
        <v>3960.14285714286</v>
      </c>
      <c r="I8" s="66">
        <v>16</v>
      </c>
    </row>
    <row r="9" s="22" customFormat="1" ht="48" customHeight="1" spans="1:9">
      <c r="A9" s="29">
        <v>3</v>
      </c>
      <c r="B9" s="49" t="s">
        <v>66</v>
      </c>
      <c r="C9" s="50" t="s">
        <v>38</v>
      </c>
      <c r="D9" s="51" t="s">
        <v>92</v>
      </c>
      <c r="E9" s="52">
        <v>2932.51</v>
      </c>
      <c r="F9" s="52">
        <v>48.6</v>
      </c>
      <c r="G9" s="53">
        <f>F9/0.7</f>
        <v>69.4285714285714</v>
      </c>
      <c r="H9" s="52">
        <f>E9+G9</f>
        <v>3001.93857142857</v>
      </c>
      <c r="I9" s="66">
        <v>12.13</v>
      </c>
    </row>
    <row r="10" s="22" customFormat="1" ht="49" customHeight="1" spans="1:9">
      <c r="A10" s="29">
        <v>4</v>
      </c>
      <c r="B10" s="49" t="s">
        <v>70</v>
      </c>
      <c r="C10" s="50" t="s">
        <v>93</v>
      </c>
      <c r="D10" s="51" t="s">
        <v>94</v>
      </c>
      <c r="E10" s="52">
        <v>8528</v>
      </c>
      <c r="F10" s="52">
        <v>504</v>
      </c>
      <c r="G10" s="53">
        <f>F10/0.7</f>
        <v>720</v>
      </c>
      <c r="H10" s="52">
        <f>E10+G10</f>
        <v>9248</v>
      </c>
      <c r="I10" s="66">
        <v>37.36</v>
      </c>
    </row>
    <row r="11" s="22" customFormat="1" ht="43" customHeight="1" spans="1:9">
      <c r="A11" s="40">
        <v>5</v>
      </c>
      <c r="B11" s="54" t="s">
        <v>70</v>
      </c>
      <c r="C11" s="55" t="s">
        <v>30</v>
      </c>
      <c r="D11" s="56" t="s">
        <v>91</v>
      </c>
      <c r="E11" s="57"/>
      <c r="F11" s="57">
        <v>1070</v>
      </c>
      <c r="G11" s="58">
        <f>F11/0.7</f>
        <v>1528.57142857143</v>
      </c>
      <c r="H11" s="57">
        <f>E11+G11</f>
        <v>1528.57142857143</v>
      </c>
      <c r="I11" s="67">
        <v>6.18</v>
      </c>
    </row>
    <row r="12" s="22" customFormat="1" ht="46" customHeight="1" spans="1:9">
      <c r="A12" s="29">
        <v>6</v>
      </c>
      <c r="B12" s="49" t="s">
        <v>74</v>
      </c>
      <c r="C12" s="50" t="s">
        <v>95</v>
      </c>
      <c r="D12" s="49" t="s">
        <v>94</v>
      </c>
      <c r="E12" s="52">
        <v>10298</v>
      </c>
      <c r="F12" s="52"/>
      <c r="G12" s="52"/>
      <c r="H12" s="52">
        <f>E12+G12</f>
        <v>10298</v>
      </c>
      <c r="I12" s="66">
        <v>41.61</v>
      </c>
    </row>
    <row r="13" s="22" customFormat="1" ht="36" customHeight="1" spans="1:9">
      <c r="A13" s="59"/>
      <c r="B13" s="59"/>
      <c r="C13" s="60"/>
      <c r="D13" s="59"/>
      <c r="E13" s="61"/>
      <c r="F13" s="61"/>
      <c r="G13" s="61"/>
      <c r="H13" s="61"/>
      <c r="I13" s="68"/>
    </row>
  </sheetData>
  <mergeCells count="13">
    <mergeCell ref="A1:B1"/>
    <mergeCell ref="A2:I2"/>
    <mergeCell ref="E3:H3"/>
    <mergeCell ref="F4:G4"/>
    <mergeCell ref="A6:D6"/>
    <mergeCell ref="A13:I13"/>
    <mergeCell ref="A3:A5"/>
    <mergeCell ref="B3:B5"/>
    <mergeCell ref="C3:C5"/>
    <mergeCell ref="D3:D5"/>
    <mergeCell ref="E4:E5"/>
    <mergeCell ref="H4:H5"/>
    <mergeCell ref="I3:I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abSelected="1" workbookViewId="0">
      <selection activeCell="D5" sqref="D5"/>
    </sheetView>
  </sheetViews>
  <sheetFormatPr defaultColWidth="9" defaultRowHeight="13.5" outlineLevelCol="5"/>
  <cols>
    <col min="1" max="1" width="5.125" style="2" customWidth="1"/>
    <col min="2" max="2" width="14" style="2" customWidth="1"/>
    <col min="3" max="3" width="13.5" style="2" customWidth="1"/>
    <col min="4" max="4" width="13.875" style="3" customWidth="1"/>
    <col min="5" max="5" width="12.5" style="3" customWidth="1"/>
    <col min="6" max="6" width="15.375" customWidth="1"/>
  </cols>
  <sheetData>
    <row r="1" ht="27" customHeight="1" spans="1:2">
      <c r="A1" s="4" t="s">
        <v>96</v>
      </c>
      <c r="B1" s="5"/>
    </row>
    <row r="2" ht="41" customHeight="1" spans="1:6">
      <c r="A2" s="6" t="s">
        <v>97</v>
      </c>
      <c r="B2" s="6"/>
      <c r="C2" s="6"/>
      <c r="D2" s="6"/>
      <c r="E2" s="6"/>
      <c r="F2" s="6"/>
    </row>
    <row r="3" ht="27" spans="1:6">
      <c r="A3" s="7"/>
      <c r="B3" s="7"/>
      <c r="C3" s="7"/>
      <c r="D3" s="7"/>
      <c r="E3" s="7"/>
      <c r="F3" s="8" t="s">
        <v>98</v>
      </c>
    </row>
    <row r="4" s="1" customFormat="1" ht="48" customHeight="1" spans="1:6">
      <c r="A4" s="9" t="s">
        <v>2</v>
      </c>
      <c r="B4" s="10" t="s">
        <v>50</v>
      </c>
      <c r="C4" s="10" t="s">
        <v>99</v>
      </c>
      <c r="D4" s="9" t="s">
        <v>100</v>
      </c>
      <c r="E4" s="11" t="s">
        <v>101</v>
      </c>
      <c r="F4" s="9" t="s">
        <v>7</v>
      </c>
    </row>
    <row r="5" ht="36" customHeight="1" spans="1:6">
      <c r="A5" s="12" t="s">
        <v>7</v>
      </c>
      <c r="B5" s="13"/>
      <c r="C5" s="12">
        <f>SUM(C6:C17)</f>
        <v>137</v>
      </c>
      <c r="D5" s="12">
        <f>SUM(D6:D17)</f>
        <v>57</v>
      </c>
      <c r="E5" s="14">
        <f>SUM(E6:E17)</f>
        <v>330</v>
      </c>
      <c r="F5" s="15">
        <f>C5+D5+E5</f>
        <v>524</v>
      </c>
    </row>
    <row r="6" ht="36" customHeight="1" spans="1:6">
      <c r="A6" s="16">
        <v>1</v>
      </c>
      <c r="B6" s="16" t="s">
        <v>62</v>
      </c>
      <c r="C6" s="14"/>
      <c r="D6" s="17"/>
      <c r="E6" s="18">
        <v>35</v>
      </c>
      <c r="F6" s="17">
        <f t="shared" ref="F6:F17" si="0">C6+D6+E6</f>
        <v>35</v>
      </c>
    </row>
    <row r="7" ht="36" customHeight="1" spans="1:6">
      <c r="A7" s="16">
        <v>2</v>
      </c>
      <c r="B7" s="16" t="s">
        <v>89</v>
      </c>
      <c r="C7" s="14">
        <v>39.72</v>
      </c>
      <c r="D7" s="17">
        <v>13.86</v>
      </c>
      <c r="E7" s="19">
        <v>37.44</v>
      </c>
      <c r="F7" s="17">
        <f>C7+D7+E7</f>
        <v>91.02</v>
      </c>
    </row>
    <row r="8" ht="36" customHeight="1" spans="1:6">
      <c r="A8" s="16">
        <v>3</v>
      </c>
      <c r="B8" s="16" t="s">
        <v>66</v>
      </c>
      <c r="C8" s="14">
        <v>12.13</v>
      </c>
      <c r="D8" s="17">
        <v>14.94</v>
      </c>
      <c r="E8" s="19">
        <v>15.41</v>
      </c>
      <c r="F8" s="17">
        <f>C8+D8+E8</f>
        <v>42.48</v>
      </c>
    </row>
    <row r="9" ht="36" customHeight="1" spans="1:6">
      <c r="A9" s="16">
        <v>4</v>
      </c>
      <c r="B9" s="16" t="s">
        <v>67</v>
      </c>
      <c r="C9" s="14"/>
      <c r="D9" s="17">
        <v>1</v>
      </c>
      <c r="E9" s="19">
        <v>35.15</v>
      </c>
      <c r="F9" s="17">
        <f>C9+D9+E9</f>
        <v>36.15</v>
      </c>
    </row>
    <row r="10" ht="36" customHeight="1" spans="1:6">
      <c r="A10" s="16">
        <v>5</v>
      </c>
      <c r="B10" s="16" t="s">
        <v>68</v>
      </c>
      <c r="C10" s="14"/>
      <c r="D10" s="17">
        <v>2</v>
      </c>
      <c r="E10" s="19">
        <v>15.48</v>
      </c>
      <c r="F10" s="17">
        <f>C10+D10+E10</f>
        <v>17.48</v>
      </c>
    </row>
    <row r="11" ht="36" customHeight="1" spans="1:6">
      <c r="A11" s="16">
        <v>6</v>
      </c>
      <c r="B11" s="16" t="s">
        <v>69</v>
      </c>
      <c r="C11" s="14"/>
      <c r="D11" s="17">
        <v>1</v>
      </c>
      <c r="E11" s="19">
        <v>20.67</v>
      </c>
      <c r="F11" s="17">
        <f>C11+D11+E11</f>
        <v>21.67</v>
      </c>
    </row>
    <row r="12" ht="36" customHeight="1" spans="1:6">
      <c r="A12" s="16">
        <v>7</v>
      </c>
      <c r="B12" s="16" t="s">
        <v>70</v>
      </c>
      <c r="C12" s="14">
        <v>43.54</v>
      </c>
      <c r="D12" s="17">
        <v>9.78</v>
      </c>
      <c r="E12" s="19">
        <v>62.33</v>
      </c>
      <c r="F12" s="17">
        <f>C12+D12+E12</f>
        <v>115.65</v>
      </c>
    </row>
    <row r="13" ht="36" customHeight="1" spans="1:6">
      <c r="A13" s="16">
        <v>8</v>
      </c>
      <c r="B13" s="16" t="s">
        <v>71</v>
      </c>
      <c r="C13" s="14"/>
      <c r="D13" s="17">
        <v>1</v>
      </c>
      <c r="E13" s="19">
        <v>22.18</v>
      </c>
      <c r="F13" s="17">
        <f>C13+D13+E13</f>
        <v>23.18</v>
      </c>
    </row>
    <row r="14" ht="36" customHeight="1" spans="1:6">
      <c r="A14" s="16">
        <v>9</v>
      </c>
      <c r="B14" s="16" t="s">
        <v>72</v>
      </c>
      <c r="C14" s="14"/>
      <c r="D14" s="17">
        <v>6.09</v>
      </c>
      <c r="E14" s="19">
        <v>16.77</v>
      </c>
      <c r="F14" s="17">
        <f>C14+D14+E14</f>
        <v>22.86</v>
      </c>
    </row>
    <row r="15" ht="36" customHeight="1" spans="1:6">
      <c r="A15" s="16">
        <v>10</v>
      </c>
      <c r="B15" s="16" t="s">
        <v>73</v>
      </c>
      <c r="C15" s="14"/>
      <c r="D15" s="17">
        <v>2</v>
      </c>
      <c r="E15" s="19">
        <v>23.42</v>
      </c>
      <c r="F15" s="17">
        <f>C15+D15+E15</f>
        <v>25.42</v>
      </c>
    </row>
    <row r="16" ht="36" customHeight="1" spans="1:6">
      <c r="A16" s="16">
        <v>11</v>
      </c>
      <c r="B16" s="16" t="s">
        <v>74</v>
      </c>
      <c r="C16" s="14">
        <v>41.61</v>
      </c>
      <c r="D16" s="17">
        <v>4.33</v>
      </c>
      <c r="E16" s="19">
        <v>17.23</v>
      </c>
      <c r="F16" s="17">
        <f>C16+D16+E16</f>
        <v>63.17</v>
      </c>
    </row>
    <row r="17" ht="36" customHeight="1" spans="1:6">
      <c r="A17" s="16">
        <v>12</v>
      </c>
      <c r="B17" s="16" t="s">
        <v>75</v>
      </c>
      <c r="C17" s="14"/>
      <c r="D17" s="17">
        <v>1</v>
      </c>
      <c r="E17" s="19">
        <v>28.92</v>
      </c>
      <c r="F17" s="17">
        <f>C17+D17+E17</f>
        <v>29.92</v>
      </c>
    </row>
    <row r="18" ht="28" customHeight="1"/>
    <row r="19" spans="1:3">
      <c r="A19" s="20"/>
      <c r="B19" s="20"/>
      <c r="C19" s="21"/>
    </row>
  </sheetData>
  <mergeCells count="3">
    <mergeCell ref="A1:B1"/>
    <mergeCell ref="A2:F2"/>
    <mergeCell ref="A5: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应急加工产能提升项目</vt:lpstr>
      <vt:lpstr>粮库维修改造补助</vt:lpstr>
      <vt:lpstr>引粮入闽奖励项目</vt:lpstr>
      <vt:lpstr>分县补助表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2022-09-14T07:31:00Z</dcterms:created>
  <dcterms:modified xsi:type="dcterms:W3CDTF">2022-11-21T01:36:28Z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